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/>
  <mc:AlternateContent xmlns:mc="http://schemas.openxmlformats.org/markup-compatibility/2006">
    <mc:Choice Requires="x15">
      <x15ac:absPath xmlns:x15ac="http://schemas.microsoft.com/office/spreadsheetml/2010/11/ac" url="D:\O\tonery\009\1 výzva\"/>
    </mc:Choice>
  </mc:AlternateContent>
  <xr:revisionPtr revIDLastSave="0" documentId="13_ncr:1_{06C5BD62-7450-40EA-A278-C82501F244E5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Tonery!$B$2:$T$19</definedName>
  </definedNames>
  <calcPr calcId="191029"/>
</workbook>
</file>

<file path=xl/calcChain.xml><?xml version="1.0" encoding="utf-8"?>
<calcChain xmlns="http://schemas.openxmlformats.org/spreadsheetml/2006/main">
  <c r="R13" i="1" l="1"/>
  <c r="S13" i="1"/>
  <c r="R14" i="1"/>
  <c r="S14" i="1"/>
  <c r="R15" i="1"/>
  <c r="S15" i="1"/>
  <c r="O13" i="1"/>
  <c r="O14" i="1"/>
  <c r="O15" i="1"/>
  <c r="H13" i="1"/>
  <c r="H14" i="1"/>
  <c r="H15" i="1"/>
  <c r="S10" i="1"/>
  <c r="S11" i="1"/>
  <c r="R12" i="1"/>
  <c r="R8" i="1"/>
  <c r="S8" i="1"/>
  <c r="R9" i="1"/>
  <c r="S9" i="1"/>
  <c r="S12" i="1"/>
  <c r="O8" i="1"/>
  <c r="O9" i="1"/>
  <c r="O10" i="1"/>
  <c r="O11" i="1"/>
  <c r="O12" i="1"/>
  <c r="H8" i="1"/>
  <c r="H9" i="1"/>
  <c r="H10" i="1"/>
  <c r="H11" i="1"/>
  <c r="H12" i="1"/>
  <c r="H7" i="1"/>
  <c r="R10" i="1" l="1"/>
  <c r="R11" i="1"/>
  <c r="R16" i="1"/>
  <c r="S16" i="1"/>
  <c r="O16" i="1"/>
  <c r="O7" i="1" l="1"/>
  <c r="P19" i="1" s="1"/>
  <c r="S7" i="1" l="1"/>
  <c r="R7" i="1"/>
  <c r="Q19" i="1" s="1"/>
</calcChain>
</file>

<file path=xl/sharedStrings.xml><?xml version="1.0" encoding="utf-8"?>
<sst xmlns="http://schemas.openxmlformats.org/spreadsheetml/2006/main" count="70" uniqueCount="52">
  <si>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</si>
  <si>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</si>
  <si>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</si>
  <si>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</si>
  <si>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</si>
  <si>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</si>
  <si>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</si>
  <si>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</si>
  <si>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</si>
  <si>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</si>
  <si>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</si>
  <si>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</si>
  <si>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</si>
  <si>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</si>
  <si>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</si>
  <si>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</si>
  <si>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</si>
  <si>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</si>
  <si>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</si>
  <si>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</si>
  <si>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</si>
  <si>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</si>
  <si>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</si>
  <si>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</si>
  <si>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</si>
  <si>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</si>
  <si>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</si>
  <si>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</si>
  <si>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NE</t>
  </si>
  <si>
    <t>Samostatná faktura</t>
  </si>
  <si>
    <t>Originální toner. Výtěžnost 3 500 stran.</t>
  </si>
  <si>
    <t>Originální toner. Výtěžnost 2 000 stran.</t>
  </si>
  <si>
    <t>Příloha č. 2 Kupní smlouvy - technická specifikace
Tonery (II.) 009 - 2022 (originální)</t>
  </si>
  <si>
    <t>Pokud financováno z projektových prostředků, pak ŘEŠITEL uvede: NÁZEV A ČÍSLO DOTAČNÍHO PROJEKTU</t>
  </si>
  <si>
    <t>OHR - Ing. Klára Koptová,
Tel.: 37763 1256,
E-mail: kkoptova@rek.zcu.cz</t>
  </si>
  <si>
    <t>Univerzitní 8, 
301 00 Plzeň,
Rektorát - Odbor lidských zdrojů,
místnost UR 206</t>
  </si>
  <si>
    <t>KKY - Ing. Jaroslav Šebesta,
Tel.: 37763 2131,
E-mail: sebesta@kky.zcu.cz</t>
  </si>
  <si>
    <t>Technická 8,
301 00 Plzeň,
Nové technologie pro informační společnost (NTIS),
místnost UC 431</t>
  </si>
  <si>
    <t xml:space="preserve">
Toner do tiskárny Triumph Adler 2500ci - černý</t>
  </si>
  <si>
    <t>Originální toner. Výtěžnost 18 000 stran.</t>
  </si>
  <si>
    <t xml:space="preserve">
Toner do tiskárny Triumph Adler 2500ci - azurový </t>
  </si>
  <si>
    <t xml:space="preserve">Originální toner. Výtěžnost 12 000 stran. </t>
  </si>
  <si>
    <t xml:space="preserve">
Toner do tiskárny Triumph Adler 2500ci - purpurový</t>
  </si>
  <si>
    <t xml:space="preserve">
Toner do tiskárny Triumph Adler 2500ci - žlutý</t>
  </si>
  <si>
    <t xml:space="preserve">Toner do tiskárny OKI MC352dn - magenta </t>
  </si>
  <si>
    <t>Toner do tiskárny OKI MC352dn - black</t>
  </si>
  <si>
    <t>Toner do tiskárny OKI MC352dn - yellow</t>
  </si>
  <si>
    <t>Toner do tiskárny OKI MB441 - black</t>
  </si>
  <si>
    <t>Fotoválec do tiskárny OKI MB441</t>
  </si>
  <si>
    <t>Originální fotoválec. Výtěžnost 25 000 stran A4 .</t>
  </si>
  <si>
    <t>Originální toner. Výtěžnost 1 500 stran.</t>
  </si>
  <si>
    <t xml:space="preserve">Toner do tiskárny OKI MC352dn - cyan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</si>
</sst>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4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right" vertical="center" indent="1"/>
    </xf>
    <xf numFmtId="0" fontId="0" fillId="4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5" fillId="5" borderId="19" xfId="0" applyFont="1" applyFill="1" applyBorder="1" applyAlignment="1" applyProtection="1">
      <alignment horizontal="left" vertical="center" wrapText="1" indent="1"/>
      <protection locked="0"/>
    </xf>
    <xf numFmtId="0" fontId="15" fillId="5" borderId="10" xfId="0" applyFont="1" applyFill="1" applyBorder="1" applyAlignment="1" applyProtection="1">
      <alignment horizontal="left" vertical="center" wrapText="1" indent="1"/>
      <protection locked="0"/>
    </xf>
    <xf numFmtId="0" fontId="15" fillId="5" borderId="14" xfId="0" applyFont="1" applyFill="1" applyBorder="1" applyAlignment="1" applyProtection="1">
      <alignment horizontal="left" vertical="center" wrapText="1" indent="1"/>
      <protection locked="0"/>
    </xf>
    <xf numFmtId="0" fontId="15" fillId="5" borderId="17" xfId="0" applyFont="1" applyFill="1" applyBorder="1" applyAlignment="1" applyProtection="1">
      <alignment horizontal="left" vertical="center" wrapText="1" indent="1"/>
      <protection locked="0"/>
    </xf>
    <xf numFmtId="0" fontId="15" fillId="5" borderId="12" xfId="0" applyFont="1" applyFill="1" applyBorder="1" applyAlignment="1" applyProtection="1">
      <alignment horizontal="left" vertical="center" wrapText="1" indent="1"/>
      <protection locked="0"/>
    </xf>
    <xf numFmtId="164" fontId="15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6"/>
  <sheetViews>
    <sheetView tabSelected="1" zoomScale="66" zoomScaleNormal="66" workbookViewId="0">
      <selection activeCell="N11" sqref="N11:N16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85546875" style="1" customWidth="1"/>
    <col min="4" max="4" width="11.7109375" style="2" customWidth="1"/>
    <col min="5" max="5" width="11.28515625" style="3" customWidth="1"/>
    <col min="6" max="6" width="64.42578125" style="1" customWidth="1"/>
    <col min="7" max="7" width="27.85546875" style="1" customWidth="1"/>
    <col min="8" max="8" width="20.140625" style="1" customWidth="1"/>
    <col min="9" max="9" width="24.85546875" style="1" customWidth="1"/>
    <col min="10" max="10" width="16.85546875" style="1" customWidth="1"/>
    <col min="11" max="11" width="34.140625" style="5" hidden="1" customWidth="1"/>
    <col min="12" max="12" width="40.5703125" style="5" customWidth="1"/>
    <col min="13" max="13" width="45.570312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09" t="s">
        <v>32</v>
      </c>
      <c r="C1" s="110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33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73" t="s">
        <v>8</v>
      </c>
      <c r="S6" s="73" t="s">
        <v>9</v>
      </c>
      <c r="T6" s="38" t="s">
        <v>25</v>
      </c>
      <c r="U6" s="38" t="s">
        <v>26</v>
      </c>
    </row>
    <row r="7" spans="2:21" ht="42" customHeight="1" thickTop="1" x14ac:dyDescent="0.25">
      <c r="B7" s="74">
        <v>1</v>
      </c>
      <c r="C7" s="90" t="s">
        <v>38</v>
      </c>
      <c r="D7" s="75">
        <v>2</v>
      </c>
      <c r="E7" s="76" t="s">
        <v>27</v>
      </c>
      <c r="F7" s="90" t="s">
        <v>39</v>
      </c>
      <c r="G7" s="133"/>
      <c r="H7" s="77" t="str">
        <f t="shared" ref="H7:H15" si="0">IF(P7&gt;1999,"ANO","NE")</f>
        <v>ANO</v>
      </c>
      <c r="I7" s="116" t="s">
        <v>29</v>
      </c>
      <c r="J7" s="126" t="s">
        <v>28</v>
      </c>
      <c r="K7" s="95"/>
      <c r="L7" s="117" t="s">
        <v>34</v>
      </c>
      <c r="M7" s="117" t="s">
        <v>35</v>
      </c>
      <c r="N7" s="118">
        <v>21</v>
      </c>
      <c r="O7" s="78">
        <f>D7*P7</f>
        <v>4000</v>
      </c>
      <c r="P7" s="79">
        <v>2000</v>
      </c>
      <c r="Q7" s="138"/>
      <c r="R7" s="80">
        <f>D7*Q7</f>
        <v>0</v>
      </c>
      <c r="S7" s="81" t="str">
        <f t="shared" ref="S7" si="1">IF(ISNUMBER(Q7), IF(Q7&gt;P7,"NEVYHOVUJE","VYHOVUJE")," ")</f>
        <v xml:space="preserve"> </v>
      </c>
      <c r="T7" s="129"/>
      <c r="U7" s="129" t="s">
        <v>10</v>
      </c>
    </row>
    <row r="8" spans="2:21" ht="42" customHeight="1" x14ac:dyDescent="0.25">
      <c r="B8" s="82">
        <v>2</v>
      </c>
      <c r="C8" s="91" t="s">
        <v>40</v>
      </c>
      <c r="D8" s="83">
        <v>1</v>
      </c>
      <c r="E8" s="84" t="s">
        <v>27</v>
      </c>
      <c r="F8" s="91" t="s">
        <v>41</v>
      </c>
      <c r="G8" s="134"/>
      <c r="H8" s="48" t="str">
        <f t="shared" si="0"/>
        <v>ANO</v>
      </c>
      <c r="I8" s="102"/>
      <c r="J8" s="127"/>
      <c r="K8" s="96"/>
      <c r="L8" s="102"/>
      <c r="M8" s="102"/>
      <c r="N8" s="119"/>
      <c r="O8" s="49">
        <f t="shared" ref="O8:O15" si="2">D8*P8</f>
        <v>2100</v>
      </c>
      <c r="P8" s="85">
        <v>2100</v>
      </c>
      <c r="Q8" s="139"/>
      <c r="R8" s="50">
        <f t="shared" ref="R8:R12" si="3">D8*Q8</f>
        <v>0</v>
      </c>
      <c r="S8" s="51" t="str">
        <f t="shared" ref="S8:S12" si="4">IF(ISNUMBER(Q8), IF(Q8&gt;P8,"NEVYHOVUJE","VYHOVUJE")," ")</f>
        <v xml:space="preserve"> </v>
      </c>
      <c r="T8" s="130"/>
      <c r="U8" s="130"/>
    </row>
    <row r="9" spans="2:21" ht="42" customHeight="1" x14ac:dyDescent="0.25">
      <c r="B9" s="82">
        <v>3</v>
      </c>
      <c r="C9" s="91" t="s">
        <v>42</v>
      </c>
      <c r="D9" s="83">
        <v>1</v>
      </c>
      <c r="E9" s="84" t="s">
        <v>27</v>
      </c>
      <c r="F9" s="91" t="s">
        <v>41</v>
      </c>
      <c r="G9" s="134"/>
      <c r="H9" s="48" t="str">
        <f t="shared" si="0"/>
        <v>ANO</v>
      </c>
      <c r="I9" s="102"/>
      <c r="J9" s="127"/>
      <c r="K9" s="96"/>
      <c r="L9" s="102"/>
      <c r="M9" s="102"/>
      <c r="N9" s="119"/>
      <c r="O9" s="49">
        <f t="shared" si="2"/>
        <v>2100</v>
      </c>
      <c r="P9" s="85">
        <v>2100</v>
      </c>
      <c r="Q9" s="139"/>
      <c r="R9" s="50">
        <f t="shared" si="3"/>
        <v>0</v>
      </c>
      <c r="S9" s="51" t="str">
        <f t="shared" si="4"/>
        <v xml:space="preserve"> </v>
      </c>
      <c r="T9" s="130"/>
      <c r="U9" s="130"/>
    </row>
    <row r="10" spans="2:21" ht="42" customHeight="1" thickBot="1" x14ac:dyDescent="0.3">
      <c r="B10" s="60">
        <v>4</v>
      </c>
      <c r="C10" s="92" t="s">
        <v>43</v>
      </c>
      <c r="D10" s="61">
        <v>1</v>
      </c>
      <c r="E10" s="62" t="s">
        <v>27</v>
      </c>
      <c r="F10" s="92" t="s">
        <v>41</v>
      </c>
      <c r="G10" s="135"/>
      <c r="H10" s="86" t="str">
        <f t="shared" si="0"/>
        <v>ANO</v>
      </c>
      <c r="I10" s="102"/>
      <c r="J10" s="128"/>
      <c r="K10" s="97"/>
      <c r="L10" s="102"/>
      <c r="M10" s="121"/>
      <c r="N10" s="120"/>
      <c r="O10" s="87">
        <f t="shared" si="2"/>
        <v>2100</v>
      </c>
      <c r="P10" s="63">
        <v>2100</v>
      </c>
      <c r="Q10" s="140"/>
      <c r="R10" s="88">
        <f t="shared" si="3"/>
        <v>0</v>
      </c>
      <c r="S10" s="89" t="str">
        <f t="shared" si="4"/>
        <v xml:space="preserve"> </v>
      </c>
      <c r="T10" s="130"/>
      <c r="U10" s="130"/>
    </row>
    <row r="11" spans="2:21" ht="42" customHeight="1" x14ac:dyDescent="0.25">
      <c r="B11" s="64">
        <v>5</v>
      </c>
      <c r="C11" s="93" t="s">
        <v>51</v>
      </c>
      <c r="D11" s="65">
        <v>3</v>
      </c>
      <c r="E11" s="66" t="s">
        <v>27</v>
      </c>
      <c r="F11" s="93" t="s">
        <v>31</v>
      </c>
      <c r="G11" s="136"/>
      <c r="H11" s="67" t="str">
        <f t="shared" si="0"/>
        <v>NE</v>
      </c>
      <c r="I11" s="98" t="s">
        <v>29</v>
      </c>
      <c r="J11" s="98" t="s">
        <v>28</v>
      </c>
      <c r="K11" s="101"/>
      <c r="L11" s="98" t="s">
        <v>36</v>
      </c>
      <c r="M11" s="98" t="s">
        <v>37</v>
      </c>
      <c r="N11" s="124">
        <v>21</v>
      </c>
      <c r="O11" s="68">
        <f t="shared" si="2"/>
        <v>5400</v>
      </c>
      <c r="P11" s="69">
        <v>1800</v>
      </c>
      <c r="Q11" s="141"/>
      <c r="R11" s="70">
        <f t="shared" si="3"/>
        <v>0</v>
      </c>
      <c r="S11" s="71" t="str">
        <f t="shared" si="4"/>
        <v xml:space="preserve"> </v>
      </c>
      <c r="T11" s="131"/>
      <c r="U11" s="131" t="s">
        <v>10</v>
      </c>
    </row>
    <row r="12" spans="2:21" ht="42" customHeight="1" x14ac:dyDescent="0.25">
      <c r="B12" s="82">
        <v>6</v>
      </c>
      <c r="C12" s="91" t="s">
        <v>44</v>
      </c>
      <c r="D12" s="83">
        <v>1</v>
      </c>
      <c r="E12" s="84" t="s">
        <v>27</v>
      </c>
      <c r="F12" s="91" t="s">
        <v>31</v>
      </c>
      <c r="G12" s="134"/>
      <c r="H12" s="48" t="str">
        <f t="shared" si="0"/>
        <v>NE</v>
      </c>
      <c r="I12" s="99"/>
      <c r="J12" s="99"/>
      <c r="K12" s="102"/>
      <c r="L12" s="122"/>
      <c r="M12" s="122"/>
      <c r="N12" s="119"/>
      <c r="O12" s="49">
        <f t="shared" si="2"/>
        <v>1800</v>
      </c>
      <c r="P12" s="85">
        <v>1800</v>
      </c>
      <c r="Q12" s="139"/>
      <c r="R12" s="50">
        <f t="shared" si="3"/>
        <v>0</v>
      </c>
      <c r="S12" s="51" t="str">
        <f t="shared" si="4"/>
        <v xml:space="preserve"> </v>
      </c>
      <c r="T12" s="130"/>
      <c r="U12" s="130"/>
    </row>
    <row r="13" spans="2:21" ht="42" customHeight="1" x14ac:dyDescent="0.25">
      <c r="B13" s="60">
        <v>7</v>
      </c>
      <c r="C13" s="92" t="s">
        <v>45</v>
      </c>
      <c r="D13" s="61">
        <v>1</v>
      </c>
      <c r="E13" s="62" t="s">
        <v>27</v>
      </c>
      <c r="F13" s="92" t="s">
        <v>30</v>
      </c>
      <c r="G13" s="135"/>
      <c r="H13" s="48" t="str">
        <f t="shared" si="0"/>
        <v>NE</v>
      </c>
      <c r="I13" s="99"/>
      <c r="J13" s="99"/>
      <c r="K13" s="102"/>
      <c r="L13" s="122"/>
      <c r="M13" s="122"/>
      <c r="N13" s="119"/>
      <c r="O13" s="49">
        <f t="shared" si="2"/>
        <v>1300</v>
      </c>
      <c r="P13" s="63">
        <v>1300</v>
      </c>
      <c r="Q13" s="140"/>
      <c r="R13" s="50">
        <f t="shared" ref="R13:R15" si="5">D13*Q13</f>
        <v>0</v>
      </c>
      <c r="S13" s="51" t="str">
        <f t="shared" ref="S13:S15" si="6">IF(ISNUMBER(Q13), IF(Q13&gt;P13,"NEVYHOVUJE","VYHOVUJE")," ")</f>
        <v xml:space="preserve"> </v>
      </c>
      <c r="T13" s="130"/>
      <c r="U13" s="130"/>
    </row>
    <row r="14" spans="2:21" ht="42" customHeight="1" x14ac:dyDescent="0.25">
      <c r="B14" s="60">
        <v>8</v>
      </c>
      <c r="C14" s="92" t="s">
        <v>46</v>
      </c>
      <c r="D14" s="61">
        <v>1</v>
      </c>
      <c r="E14" s="62" t="s">
        <v>27</v>
      </c>
      <c r="F14" s="92" t="s">
        <v>31</v>
      </c>
      <c r="G14" s="135"/>
      <c r="H14" s="48" t="str">
        <f t="shared" si="0"/>
        <v>NE</v>
      </c>
      <c r="I14" s="99"/>
      <c r="J14" s="99"/>
      <c r="K14" s="102"/>
      <c r="L14" s="122"/>
      <c r="M14" s="122"/>
      <c r="N14" s="119"/>
      <c r="O14" s="49">
        <f t="shared" si="2"/>
        <v>1800</v>
      </c>
      <c r="P14" s="63">
        <v>1800</v>
      </c>
      <c r="Q14" s="140"/>
      <c r="R14" s="50">
        <f t="shared" si="5"/>
        <v>0</v>
      </c>
      <c r="S14" s="51" t="str">
        <f t="shared" si="6"/>
        <v xml:space="preserve"> </v>
      </c>
      <c r="T14" s="130"/>
      <c r="U14" s="130"/>
    </row>
    <row r="15" spans="2:21" ht="42" customHeight="1" x14ac:dyDescent="0.25">
      <c r="B15" s="60">
        <v>9</v>
      </c>
      <c r="C15" s="92" t="s">
        <v>47</v>
      </c>
      <c r="D15" s="61">
        <v>1</v>
      </c>
      <c r="E15" s="62" t="s">
        <v>27</v>
      </c>
      <c r="F15" s="92" t="s">
        <v>50</v>
      </c>
      <c r="G15" s="135"/>
      <c r="H15" s="48" t="str">
        <f t="shared" si="0"/>
        <v>NE</v>
      </c>
      <c r="I15" s="99"/>
      <c r="J15" s="99"/>
      <c r="K15" s="102"/>
      <c r="L15" s="122"/>
      <c r="M15" s="122"/>
      <c r="N15" s="119"/>
      <c r="O15" s="49">
        <f t="shared" si="2"/>
        <v>1700</v>
      </c>
      <c r="P15" s="63">
        <v>1700</v>
      </c>
      <c r="Q15" s="140"/>
      <c r="R15" s="50">
        <f t="shared" si="5"/>
        <v>0</v>
      </c>
      <c r="S15" s="51" t="str">
        <f t="shared" si="6"/>
        <v xml:space="preserve"> </v>
      </c>
      <c r="T15" s="130"/>
      <c r="U15" s="130"/>
    </row>
    <row r="16" spans="2:21" ht="42" customHeight="1" thickBot="1" x14ac:dyDescent="0.3">
      <c r="B16" s="52">
        <v>10</v>
      </c>
      <c r="C16" s="94" t="s">
        <v>48</v>
      </c>
      <c r="D16" s="53">
        <v>1</v>
      </c>
      <c r="E16" s="54" t="s">
        <v>27</v>
      </c>
      <c r="F16" s="94" t="s">
        <v>49</v>
      </c>
      <c r="G16" s="137"/>
      <c r="H16" s="55" t="s">
        <v>28</v>
      </c>
      <c r="I16" s="100"/>
      <c r="J16" s="100"/>
      <c r="K16" s="103"/>
      <c r="L16" s="123"/>
      <c r="M16" s="123"/>
      <c r="N16" s="125"/>
      <c r="O16" s="56">
        <f t="shared" ref="O16" si="7">D16*P16</f>
        <v>3000</v>
      </c>
      <c r="P16" s="57">
        <v>3000</v>
      </c>
      <c r="Q16" s="142"/>
      <c r="R16" s="58">
        <f t="shared" ref="R16" si="8">D16*Q16</f>
        <v>0</v>
      </c>
      <c r="S16" s="59" t="str">
        <f t="shared" ref="S16" si="9">IF(ISNUMBER(Q16), IF(Q16&gt;P16,"NEVYHOVUJE","VYHOVUJE")," ")</f>
        <v xml:space="preserve"> </v>
      </c>
      <c r="T16" s="132"/>
      <c r="U16" s="132"/>
    </row>
    <row r="17" spans="2:21" ht="16.5" thickTop="1" thickBot="1" x14ac:dyDescent="0.3">
      <c r="C17" s="5"/>
      <c r="D17" s="5"/>
      <c r="E17" s="5"/>
      <c r="F17" s="5"/>
      <c r="G17" s="5"/>
      <c r="H17" s="5"/>
      <c r="I17" s="5"/>
      <c r="J17" s="5"/>
      <c r="N17" s="5"/>
      <c r="O17" s="5"/>
      <c r="R17" s="47"/>
    </row>
    <row r="18" spans="2:21" ht="60.75" customHeight="1" thickTop="1" thickBot="1" x14ac:dyDescent="0.3">
      <c r="B18" s="111" t="s">
        <v>14</v>
      </c>
      <c r="C18" s="112"/>
      <c r="D18" s="112"/>
      <c r="E18" s="112"/>
      <c r="F18" s="112"/>
      <c r="G18" s="112"/>
      <c r="H18" s="72"/>
      <c r="I18" s="27"/>
      <c r="J18" s="27"/>
      <c r="K18" s="27"/>
      <c r="L18" s="12"/>
      <c r="M18" s="12"/>
      <c r="N18" s="28"/>
      <c r="O18" s="28"/>
      <c r="P18" s="29" t="s">
        <v>11</v>
      </c>
      <c r="Q18" s="113" t="s">
        <v>12</v>
      </c>
      <c r="R18" s="114"/>
      <c r="S18" s="115"/>
      <c r="T18" s="22"/>
      <c r="U18" s="30"/>
    </row>
    <row r="19" spans="2:21" ht="33.75" customHeight="1" thickTop="1" thickBot="1" x14ac:dyDescent="0.3">
      <c r="B19" s="104" t="s">
        <v>15</v>
      </c>
      <c r="C19" s="105"/>
      <c r="D19" s="105"/>
      <c r="E19" s="105"/>
      <c r="F19" s="105"/>
      <c r="G19" s="105"/>
      <c r="H19" s="37"/>
      <c r="I19" s="31"/>
      <c r="L19" s="10"/>
      <c r="M19" s="10"/>
      <c r="N19" s="32"/>
      <c r="O19" s="32"/>
      <c r="P19" s="33">
        <f>SUM(O7:O16)</f>
        <v>25300</v>
      </c>
      <c r="Q19" s="106">
        <f>SUM(R7:R16)</f>
        <v>0</v>
      </c>
      <c r="R19" s="107"/>
      <c r="S19" s="108"/>
    </row>
    <row r="20" spans="2:21" ht="14.25" customHeight="1" thickTop="1" x14ac:dyDescent="0.25"/>
    <row r="21" spans="2:21" ht="14.25" customHeight="1" x14ac:dyDescent="0.25">
      <c r="B21" s="40"/>
    </row>
    <row r="22" spans="2:21" ht="14.25" customHeight="1" x14ac:dyDescent="0.25">
      <c r="B22" s="41"/>
      <c r="C22" s="40"/>
    </row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xxIFEHBpQfvK1PySjHAKIAIk+Lu3SNhDkZJFgULfs2BzYx4wqKBJewSKdQXN+PQDas4ZfG633C5XsdA5FPfG/Q==" saltValue="3TwJZLCDOhdLqnhIlEqeJQ==" spinCount="100000" sheet="1" objects="1" scenarios="1"/>
  <mergeCells count="21">
    <mergeCell ref="T7:T10"/>
    <mergeCell ref="T11:T16"/>
    <mergeCell ref="U7:U10"/>
    <mergeCell ref="U11:U16"/>
    <mergeCell ref="Q19:S19"/>
    <mergeCell ref="B1:C1"/>
    <mergeCell ref="B18:G18"/>
    <mergeCell ref="Q18:S18"/>
    <mergeCell ref="I7:I10"/>
    <mergeCell ref="L7:L10"/>
    <mergeCell ref="N7:N10"/>
    <mergeCell ref="M7:M10"/>
    <mergeCell ref="L11:L16"/>
    <mergeCell ref="M11:M16"/>
    <mergeCell ref="N11:N16"/>
    <mergeCell ref="J7:J10"/>
    <mergeCell ref="K7:K10"/>
    <mergeCell ref="J11:J16"/>
    <mergeCell ref="K11:K16"/>
    <mergeCell ref="I11:I16"/>
    <mergeCell ref="B19:G19"/>
  </mergeCells>
  <conditionalFormatting sqref="B7:B16 D7:D16">
    <cfRule type="containsBlanks" dxfId="10" priority="56">
      <formula>LEN(TRIM(B7))=0</formula>
    </cfRule>
  </conditionalFormatting>
  <conditionalFormatting sqref="B7:B16">
    <cfRule type="cellIs" dxfId="9" priority="51" operator="greaterThanOrEqual">
      <formula>1</formula>
    </cfRule>
  </conditionalFormatting>
  <conditionalFormatting sqref="S7:S16">
    <cfRule type="cellIs" dxfId="8" priority="48" operator="equal">
      <formula>"VYHOVUJE"</formula>
    </cfRule>
  </conditionalFormatting>
  <conditionalFormatting sqref="S7:S16">
    <cfRule type="cellIs" dxfId="7" priority="47" operator="equal">
      <formula>"NEVYHOVUJE"</formula>
    </cfRule>
  </conditionalFormatting>
  <conditionalFormatting sqref="G7:G16 Q7:Q16">
    <cfRule type="containsBlanks" dxfId="6" priority="28">
      <formula>LEN(TRIM(G7))=0</formula>
    </cfRule>
  </conditionalFormatting>
  <conditionalFormatting sqref="G7:G16 Q7:Q16">
    <cfRule type="notContainsBlanks" dxfId="5" priority="26">
      <formula>LEN(TRIM(G7))&gt;0</formula>
    </cfRule>
  </conditionalFormatting>
  <conditionalFormatting sqref="G7:G16 Q7:Q16">
    <cfRule type="notContainsBlanks" dxfId="4" priority="25">
      <formula>LEN(TRIM(G7))&gt;0</formula>
    </cfRule>
  </conditionalFormatting>
  <conditionalFormatting sqref="G7:G16">
    <cfRule type="notContainsBlanks" dxfId="3" priority="24">
      <formula>LEN(TRIM(G7))&gt;0</formula>
    </cfRule>
  </conditionalFormatting>
  <conditionalFormatting sqref="H7:H16">
    <cfRule type="containsBlanks" dxfId="2" priority="2">
      <formula>LEN(TRIM(H7))=0</formula>
    </cfRule>
  </conditionalFormatting>
  <conditionalFormatting sqref="H7:H16">
    <cfRule type="notContainsBlanks" dxfId="1" priority="3">
      <formula>LEN(TRIM(H7))&gt;0</formula>
    </cfRule>
  </conditionalFormatting>
  <conditionalFormatting sqref="H7:H16">
    <cfRule type="containsText" dxfId="0" priority="1" operator="containsText" text="ANO">
      <formula>NOT(ISERROR(SEARCH("ANO",H7)))</formula>
    </cfRule>
  </conditionalFormatting>
  <dataValidations count="2">
    <dataValidation type="list" showInputMessage="1" showErrorMessage="1" sqref="H7:H16 J7" xr:uid="{00000000-0002-0000-0000-000001000000}">
      <formula1>"ANO,NE"</formula1>
    </dataValidation>
    <dataValidation type="list" showInputMessage="1" showErrorMessage="1" sqref="E7:E16" xr:uid="{00000000-0002-0000-0000-000000000000}">
      <formula1>"ks,bal,sada,"</formula1>
    </dataValidation>
  </dataValidations>
  <pageMargins left="0.11811023622047245" right="0.15748031496062992" top="0.27" bottom="0.26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2022-03-02T07:03:20Z</cp:lastPrinted>
  <dcterms:created xsi:type="dcterms:W3CDTF">2014-03-05T12:43:32Z</dcterms:created>
  <dcterms:modified xsi:type="dcterms:W3CDTF">2022-03-07T06:36:12Z</dcterms:modified>
</cp:coreProperties>
</file>